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OneDrive - SZ\PFEIFFER\AKCE\2025\VOP\Dodávka a montáž krytů balíz Plzeň (mimo) - Mariánské Lázně\Rozpočet k výběrku\"/>
    </mc:Choice>
  </mc:AlternateContent>
  <bookViews>
    <workbookView xWindow="0" yWindow="0" windowWidth="0" windowHeight="0"/>
  </bookViews>
  <sheets>
    <sheet name="Rekapitulace stavby" sheetId="1" r:id="rId1"/>
    <sheet name="01.1 - Dodávka a montáž o..." sheetId="2" r:id="rId2"/>
    <sheet name="01.2 - Spojovací materiál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'01.1 - Dodávka a montáž o...'!$C$119:$K$134</definedName>
    <definedName name="_xlnm.Print_Area" localSheetId="1">'01.1 - Dodávka a montáž o...'!$C$105:$J$134</definedName>
    <definedName name="_xlnm.Print_Titles" localSheetId="1">'01.1 - Dodávka a montáž o...'!$119:$119</definedName>
    <definedName name="_xlnm._FilterDatabase" localSheetId="2" hidden="1">'01.2 - Spojovací materiál...'!$C$119:$K$123</definedName>
    <definedName name="_xlnm.Print_Area" localSheetId="2">'01.2 - Spojovací materiál...'!$C$105:$J$123</definedName>
    <definedName name="_xlnm.Print_Titles" localSheetId="2">'01.2 - Spojovací materiál...'!$119:$119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91"/>
  <c r="E7"/>
  <c r="E108"/>
  <c i="2" r="J39"/>
  <c r="J38"/>
  <c i="1" r="AY96"/>
  <c i="2" r="J37"/>
  <c i="1" r="AX96"/>
  <c i="2"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91"/>
  <c r="E7"/>
  <c r="E85"/>
  <c i="1" r="L90"/>
  <c r="AM90"/>
  <c r="AM89"/>
  <c r="L89"/>
  <c r="AM87"/>
  <c r="L87"/>
  <c r="L85"/>
  <c r="L84"/>
  <c i="2" r="BK131"/>
  <c r="BK126"/>
  <c i="3" r="BK121"/>
  <c i="2" r="J128"/>
  <c r="J121"/>
  <c r="J134"/>
  <c r="BK122"/>
  <c r="J130"/>
  <c i="3" r="J121"/>
  <c i="1" r="AS95"/>
  <c i="2" r="BK124"/>
  <c r="J123"/>
  <c r="J122"/>
  <c i="3" r="J122"/>
  <c i="2" r="BK129"/>
  <c r="J126"/>
  <c r="J131"/>
  <c r="BK121"/>
  <c r="BK130"/>
  <c r="F36"/>
  <c i="1" r="BA96"/>
  <c i="2" r="BK123"/>
  <c r="BK134"/>
  <c i="3" r="BK122"/>
  <c i="2" r="BK128"/>
  <c r="BK133"/>
  <c r="J133"/>
  <c r="J124"/>
  <c r="J129"/>
  <c l="1" r="T120"/>
  <c r="R120"/>
  <c i="3" r="BK120"/>
  <c r="J120"/>
  <c r="J98"/>
  <c i="2" r="BK120"/>
  <c r="J120"/>
  <c r="J98"/>
  <c i="3" r="P120"/>
  <c i="1" r="AU97"/>
  <c i="3" r="R120"/>
  <c i="2" r="P120"/>
  <c i="1" r="AU96"/>
  <c i="3" r="T120"/>
  <c r="BE122"/>
  <c r="E85"/>
  <c r="J93"/>
  <c r="F94"/>
  <c r="J114"/>
  <c r="J117"/>
  <c r="BE121"/>
  <c i="2" r="BE134"/>
  <c r="BE128"/>
  <c r="J93"/>
  <c r="BE131"/>
  <c r="J114"/>
  <c r="BE121"/>
  <c r="BE124"/>
  <c r="E108"/>
  <c r="J117"/>
  <c r="BE122"/>
  <c r="BE126"/>
  <c r="F94"/>
  <c r="BE123"/>
  <c r="BE129"/>
  <c r="BE130"/>
  <c r="BE133"/>
  <c r="F38"/>
  <c i="1" r="BC96"/>
  <c i="3" r="F37"/>
  <c i="1" r="BB97"/>
  <c i="2" r="J36"/>
  <c i="1" r="AW96"/>
  <c i="2" r="J32"/>
  <c i="3" r="J36"/>
  <c i="1" r="AW97"/>
  <c i="3" r="F38"/>
  <c i="1" r="BC97"/>
  <c i="2" r="F37"/>
  <c i="1" r="BB96"/>
  <c r="AS94"/>
  <c i="3" r="F36"/>
  <c i="1" r="BA97"/>
  <c r="BA95"/>
  <c r="AW95"/>
  <c i="2" r="F39"/>
  <c i="1" r="BD96"/>
  <c i="3" r="F39"/>
  <c i="1" r="BD97"/>
  <c l="1" r="AG96"/>
  <c i="3" r="J32"/>
  <c i="1" r="AG97"/>
  <c r="AG95"/>
  <c i="2" r="F35"/>
  <c i="1" r="AZ96"/>
  <c r="AU95"/>
  <c r="AU94"/>
  <c r="BC95"/>
  <c r="AY95"/>
  <c r="BA94"/>
  <c r="AW94"/>
  <c r="AK30"/>
  <c r="BD95"/>
  <c r="BD94"/>
  <c r="W33"/>
  <c i="3" r="F35"/>
  <c i="1" r="AZ97"/>
  <c i="2" r="J35"/>
  <c i="1" r="AV96"/>
  <c r="AT96"/>
  <c r="AN96"/>
  <c i="3" r="J35"/>
  <c i="1" r="AV97"/>
  <c r="AT97"/>
  <c r="AN97"/>
  <c r="BB95"/>
  <c r="AX95"/>
  <c i="3" l="1" r="J41"/>
  <c i="2" r="J41"/>
  <c i="1" r="AZ95"/>
  <c r="AZ94"/>
  <c r="W29"/>
  <c r="W30"/>
  <c r="BB94"/>
  <c r="W31"/>
  <c r="BC94"/>
  <c r="AY94"/>
  <c r="AG94"/>
  <c r="AK26"/>
  <c l="1" r="W32"/>
  <c r="AV95"/>
  <c r="AT95"/>
  <c r="AN95"/>
  <c r="AX94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<sst xmlns="http://schemas.openxmlformats.org/spreadsheetml/2006/main">
  <si>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</si>
  <si>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</si>
  <si>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</si>
  <si>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</si>
  <si>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</si>
  <si>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{30f8546f-2c91-427c-99d7-4a0d56f2ff89}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</si>
  <si>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</si>
  <si>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</si>
  <si>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</si>
  <si>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</si>
  <si>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</si>
  <si>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</si>
  <si>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</si>
  <si>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</si>
  <si>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</si>
  <si>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</si>
  <si>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</si>
  <si>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a montáž ochranných krytů balíz v obvodu SSZT Plzeň</t>
  </si>
  <si>
    <t>KSO:</t>
  </si>
  <si>
    <t>CC-CZ:</t>
  </si>
  <si>
    <t>Místo:</t>
  </si>
  <si>
    <t>TÚ Plzeň hl.n. (mimo) - Mariánské Lázně (mimo)</t>
  </si>
  <si>
    <t>Datum:</t>
  </si>
  <si>
    <t>28. 1. 2025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</si>
  <si>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</si>
  <si>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</si>
  <si>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</si>
  <si>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</si>
  <si>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</si>
  <si>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</si>
  <si>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</si>
  <si>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</si>
  <si>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</si>
  <si>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</si>
  <si>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</si>
  <si>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</si>
  <si>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</si>
  <si>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</si>
  <si>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</si>
  <si>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</si>
  <si>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</si>
  <si>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</si>
  <si>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</si>
  <si>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</si>
  <si>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</si>
  <si>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</si>
  <si>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</si>
  <si>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</si>
  <si>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</si>
  <si>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</si>
  <si>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</si>
  <si>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</si>
  <si>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</si>
  <si>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</si>
  <si>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</si>
  <si>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</si>
  <si>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</si>
  <si>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</si>
  <si>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</si>
  <si>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</si>
  <si>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</si>
  <si>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</si>
  <si>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</si>
  <si>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</si>
  <si>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</si>
  <si>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</si>
  <si>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</si>
  <si>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</si>
  <si>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</si>
  <si>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</si>
  <si>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</si>
  <si>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</si>
  <si>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</si>
  <si>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</si>
  <si>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</si>
  <si>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</si>
  <si>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</si>
  <si>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</si>
  <si>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</si>
  <si>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</si>
  <si>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Dodávka a montáž ochranných krytů balíz</t>
  </si>
  <si>
    <t>PRO</t>
  </si>
  <si>
    <t>1</t>
  </si>
  <si>
    <t>{1a3008fe-bdb4-4ca6-ac24-6ae72d2d44da}</t>
  </si>
  <si>
    <t>2</t>
  </si>
  <si>
    <t>/</t>
  </si>
  <si>
    <t>01.1</t>
  </si>
  <si>
    <t>Soupis</t>
  </si>
  <si>
    <t>{f930132b-4a71-47e8-bf68-39c0a8195189}</t>
  </si>
  <si>
    <t>01.2</t>
  </si>
  <si>
    <t>Spojovací materiál, kontrola nastavení balíz</t>
  </si>
  <si>
    <t>{62df7ada-08ee-4f69-bdd0-572f74aff584}</t>
  </si>
  <si>
    <t>KRYCÍ LIST SOUPISU PRACÍ</t>
  </si>
  <si>
    <t>Objekt:</t>
  </si>
  <si>
    <t>01 - Dodávka a montáž ochranných krytů balíz</t>
  </si>
  <si>
    <t>Soupis:</t>
  </si>
  <si>
    <t>01.1 - Dodávka a montáž ochranných krytů balíz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</si>
  <si>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</si>
  <si>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</si>
  <si>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</si>
  <si>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</si>
  <si>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</si>
  <si>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</si>
  <si>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</si>
  <si>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</si>
  <si>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</si>
  <si>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</si>
  <si>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</si>
  <si>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</si>
  <si>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</si>
  <si>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</si>
  <si>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</si>
  <si>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</si>
  <si>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</si>
  <si>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</si>
  <si>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</si>
  <si>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7592030070R</t>
  </si>
  <si>
    <t>Balízy a magnetické informační body Ochrana balízy typ AŽD BAT-12</t>
  </si>
  <si>
    <t>kus</t>
  </si>
  <si>
    <t>ROZPOCET</t>
  </si>
  <si>
    <t>-1660954916</t>
  </si>
  <si>
    <t>7592030060</t>
  </si>
  <si>
    <t>Balízy a magnetické informační body Ocelový ochranný kryt nosiče balízy se samočinnou aretací</t>
  </si>
  <si>
    <t>-1825831639</t>
  </si>
  <si>
    <t>3</t>
  </si>
  <si>
    <t>7592030055</t>
  </si>
  <si>
    <t>Balízy a magnetické informační body Nosič balízy s připevněním na betonový pražec vrtáním pomocí sady</t>
  </si>
  <si>
    <t>-169723424</t>
  </si>
  <si>
    <t>4</t>
  </si>
  <si>
    <t>K</t>
  </si>
  <si>
    <t>7592005162</t>
  </si>
  <si>
    <t>Montáž balízy do kolejiště pomocí mezikolejnicového upevňovadla (Clamp, Vortok apod)</t>
  </si>
  <si>
    <t>1452457982</t>
  </si>
  <si>
    <t>P</t>
  </si>
  <si>
    <t>Poznámka k položce:_x000d_
V ceně jsou započítány náklady na odkopání štěrku, montáž mezikolejnicového upevňovadla, úpravu štěrkového lože a montáž balízy.</t>
  </si>
  <si>
    <t>5</t>
  </si>
  <si>
    <t>7592005165</t>
  </si>
  <si>
    <t>Montáž balízy na nosič balíz na betonový pražec připevněný vrtáním pomocí sady</t>
  </si>
  <si>
    <t>46521383</t>
  </si>
  <si>
    <t>Poznámka k položce:_x000d_
Vceně jsou započítány náklady na rozměření a vyvrtání děr do pražce, vyfoukání děr kompresorem, usazení hmoždinek na chemickou kotvu, montáž nosiče a montáž balízy.</t>
  </si>
  <si>
    <t>6</t>
  </si>
  <si>
    <t>7592005166</t>
  </si>
  <si>
    <t>Montáž balízy na upevňovací sadu</t>
  </si>
  <si>
    <t>1769218855</t>
  </si>
  <si>
    <t>7</t>
  </si>
  <si>
    <t>7592007160</t>
  </si>
  <si>
    <t>Demontáž balízy úplná včetně upevňovací sady</t>
  </si>
  <si>
    <t>1144261784</t>
  </si>
  <si>
    <t>8</t>
  </si>
  <si>
    <t>7592007162</t>
  </si>
  <si>
    <t>Demontáž balízy z upevňovací sady</t>
  </si>
  <si>
    <t>-719973372</t>
  </si>
  <si>
    <t>9</t>
  </si>
  <si>
    <t>7592005215</t>
  </si>
  <si>
    <t>Polohování ochrany balízy na místo instalace</t>
  </si>
  <si>
    <t>919312685</t>
  </si>
  <si>
    <t>Poznámka k položce:_x000d_
V ceně jsou započítány náklady na úpravu štěrkového lože a ustavení ochrany balízy na místo instalace pod upevňovací sadu.</t>
  </si>
  <si>
    <t>10</t>
  </si>
  <si>
    <t>9901000100</t>
  </si>
  <si>
    <t>Doprava materiálu lehkou mechanizací nosnosti do 3,5 t elektrosoučástek, montážního materiálu, kameniva, písku, dlažebních kostek, suti, atd. do 10 km</t>
  </si>
  <si>
    <t>-2088807645</t>
  </si>
  <si>
    <t>11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</si>
  <si>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</si>
  <si>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</si>
  <si>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-1215034970</t>
  </si>
  <si>
    <t>01.2 - Spojovací materiál, kontrola nastavení balíz</t>
  </si>
  <si>
    <t>30925275</t>
  </si>
  <si>
    <t>šroub metrický celozávit DIN 933 8.8 BZ M12x80mm</t>
  </si>
  <si>
    <t>100 kus</t>
  </si>
  <si>
    <t>-793600642</t>
  </si>
  <si>
    <t>HZS2131</t>
  </si>
  <si>
    <t>Hodinová zúčtovací sazba zámečník</t>
  </si>
  <si>
    <t>hod</t>
  </si>
  <si>
    <t>1812060802</t>
  </si>
  <si>
    <t>Poznámka k položce:_x000d_
Provedení přípravných a dokončovacích prací při montáži balíz včetně krytů balíz. Provedena kontrola instalační výšky balízy s vypracováním tabulek pro souhrnnou kontrolu instalačních výšek balíz dle předpisu SŽ T129.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</si>
</sst>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29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32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32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39</v>
      </c>
      <c r="E29" s="41"/>
      <c r="F29" s="26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41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43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50</v>
      </c>
      <c r="AI60" s="36"/>
      <c r="AJ60" s="36"/>
      <c r="AK60" s="36"/>
      <c r="AL60" s="36"/>
      <c r="AM60" s="58" t="s">
        <v>51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53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50</v>
      </c>
      <c r="AI75" s="36"/>
      <c r="AJ75" s="36"/>
      <c r="AK75" s="36"/>
      <c r="AL75" s="36"/>
      <c r="AM75" s="58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2025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Dodávka a montáž ochranných krytů balíz v obvodu SSZT Plzeň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TÚ Plzeň hl.n. (mimo) - Mariánské Lázně (mimo)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28. 1. 2025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38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74</v>
      </c>
      <c r="BT94" s="111" t="s">
        <v>75</v>
      </c>
      <c r="BU94" s="112" t="s">
        <v>76</v>
      </c>
      <c r="BV94" s="111" t="s">
        <v>77</v>
      </c>
      <c r="BW94" s="111" t="s">
        <v>5</v>
      </c>
      <c r="BX94" s="111" t="s">
        <v>78</v>
      </c>
      <c r="CL94" s="111" t="s">
        <v>1</v>
      </c>
    </row>
    <row r="95" s="7" customFormat="1" ht="24.75" customHeight="1">
      <c r="A95" s="7"/>
      <c r="B95" s="113"/>
      <c r="C95" s="114"/>
      <c r="D95" s="115" t="s">
        <v>79</v>
      </c>
      <c r="E95" s="115"/>
      <c r="F95" s="115"/>
      <c r="G95" s="115"/>
      <c r="H95" s="115"/>
      <c r="I95" s="116"/>
      <c r="J95" s="115" t="s">
        <v>80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81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E95" s="7"/>
      <c r="BS95" s="125" t="s">
        <v>74</v>
      </c>
      <c r="BT95" s="125" t="s">
        <v>82</v>
      </c>
      <c r="BU95" s="125" t="s">
        <v>76</v>
      </c>
      <c r="BV95" s="125" t="s">
        <v>77</v>
      </c>
      <c r="BW95" s="125" t="s">
        <v>83</v>
      </c>
      <c r="BX95" s="125" t="s">
        <v>5</v>
      </c>
      <c r="CL95" s="125" t="s">
        <v>1</v>
      </c>
      <c r="CM95" s="125" t="s">
        <v>84</v>
      </c>
    </row>
    <row r="96" s="4" customFormat="1" ht="16.5" customHeight="1">
      <c r="A96" s="126" t="s">
        <v>85</v>
      </c>
      <c r="B96" s="64"/>
      <c r="C96" s="127"/>
      <c r="D96" s="127"/>
      <c r="E96" s="128" t="s">
        <v>86</v>
      </c>
      <c r="F96" s="128"/>
      <c r="G96" s="128"/>
      <c r="H96" s="128"/>
      <c r="I96" s="128"/>
      <c r="J96" s="127"/>
      <c r="K96" s="128" t="s">
        <v>80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'01.1 - Dodávka a montáž o...'!J32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87</v>
      </c>
      <c r="AR96" s="66"/>
      <c r="AS96" s="131">
        <v>0</v>
      </c>
      <c r="AT96" s="132">
        <f>ROUND(SUM(AV96:AW96),2)</f>
        <v>0</v>
      </c>
      <c r="AU96" s="133">
        <f>'01.1 - Dodávka a montáž o...'!P120</f>
        <v>0</v>
      </c>
      <c r="AV96" s="132">
        <f>'01.1 - Dodávka a montáž o...'!J35</f>
        <v>0</v>
      </c>
      <c r="AW96" s="132">
        <f>'01.1 - Dodávka a montáž o...'!J36</f>
        <v>0</v>
      </c>
      <c r="AX96" s="132">
        <f>'01.1 - Dodávka a montáž o...'!J37</f>
        <v>0</v>
      </c>
      <c r="AY96" s="132">
        <f>'01.1 - Dodávka a montáž o...'!J38</f>
        <v>0</v>
      </c>
      <c r="AZ96" s="132">
        <f>'01.1 - Dodávka a montáž o...'!F35</f>
        <v>0</v>
      </c>
      <c r="BA96" s="132">
        <f>'01.1 - Dodávka a montáž o...'!F36</f>
        <v>0</v>
      </c>
      <c r="BB96" s="132">
        <f>'01.1 - Dodávka a montáž o...'!F37</f>
        <v>0</v>
      </c>
      <c r="BC96" s="132">
        <f>'01.1 - Dodávka a montáž o...'!F38</f>
        <v>0</v>
      </c>
      <c r="BD96" s="134">
        <f>'01.1 - Dodávka a montáž o...'!F39</f>
        <v>0</v>
      </c>
      <c r="BE96" s="4"/>
      <c r="BT96" s="135" t="s">
        <v>84</v>
      </c>
      <c r="BV96" s="135" t="s">
        <v>77</v>
      </c>
      <c r="BW96" s="135" t="s">
        <v>88</v>
      </c>
      <c r="BX96" s="135" t="s">
        <v>83</v>
      </c>
      <c r="CL96" s="135" t="s">
        <v>1</v>
      </c>
    </row>
    <row r="97" s="4" customFormat="1" ht="16.5" customHeight="1">
      <c r="A97" s="126" t="s">
        <v>85</v>
      </c>
      <c r="B97" s="64"/>
      <c r="C97" s="127"/>
      <c r="D97" s="127"/>
      <c r="E97" s="128" t="s">
        <v>89</v>
      </c>
      <c r="F97" s="128"/>
      <c r="G97" s="128"/>
      <c r="H97" s="128"/>
      <c r="I97" s="128"/>
      <c r="J97" s="127"/>
      <c r="K97" s="128" t="s">
        <v>90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'01.2 - Spojovací materiál...'!J32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87</v>
      </c>
      <c r="AR97" s="66"/>
      <c r="AS97" s="136">
        <v>0</v>
      </c>
      <c r="AT97" s="137">
        <f>ROUND(SUM(AV97:AW97),2)</f>
        <v>0</v>
      </c>
      <c r="AU97" s="138">
        <f>'01.2 - Spojovací materiál...'!P120</f>
        <v>0</v>
      </c>
      <c r="AV97" s="137">
        <f>'01.2 - Spojovací materiál...'!J35</f>
        <v>0</v>
      </c>
      <c r="AW97" s="137">
        <f>'01.2 - Spojovací materiál...'!J36</f>
        <v>0</v>
      </c>
      <c r="AX97" s="137">
        <f>'01.2 - Spojovací materiál...'!J37</f>
        <v>0</v>
      </c>
      <c r="AY97" s="137">
        <f>'01.2 - Spojovací materiál...'!J38</f>
        <v>0</v>
      </c>
      <c r="AZ97" s="137">
        <f>'01.2 - Spojovací materiál...'!F35</f>
        <v>0</v>
      </c>
      <c r="BA97" s="137">
        <f>'01.2 - Spojovací materiál...'!F36</f>
        <v>0</v>
      </c>
      <c r="BB97" s="137">
        <f>'01.2 - Spojovací materiál...'!F37</f>
        <v>0</v>
      </c>
      <c r="BC97" s="137">
        <f>'01.2 - Spojovací materiál...'!F38</f>
        <v>0</v>
      </c>
      <c r="BD97" s="139">
        <f>'01.2 - Spojovací materiál...'!F39</f>
        <v>0</v>
      </c>
      <c r="BE97" s="4"/>
      <c r="BT97" s="135" t="s">
        <v>84</v>
      </c>
      <c r="BV97" s="135" t="s">
        <v>77</v>
      </c>
      <c r="BW97" s="135" t="s">
        <v>91</v>
      </c>
      <c r="BX97" s="135" t="s">
        <v>83</v>
      </c>
      <c r="CL97" s="135" t="s">
        <v>1</v>
      </c>
    </row>
    <row r="98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6.96" customHeight="1">
      <c r="A99" s="32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sheet="1" formatColumns="0" formatRows="0" objects="1" scenarios="1" spinCount="100000" saltValue="All50CqCfhgG7GxJV4CbENjQd4rwn9uBgQYeZA2v+lPSNlrabsziDESMNQdaKBJZKnvHhAwfiF44cwFXv8rTuw==" hashValue="TuVl9ISeqE2UVgfkDoaEGtFVBrZUYn6eG5BOmmqAku1M7hEcrWjkFI11FUKMHzVzywuHhpGyhRmyEorC4+pIv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1.1 - Dodávka a montáž o...'!C2" display="/"/>
    <hyperlink ref="A97" location="'01.2 - Spojovací materiá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88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"/>
      <c r="AT3" s="11" t="s">
        <v>84</v>
      </c>
    </row>
    <row r="4" hidden="1" s="1" customFormat="1" ht="24.96" customHeight="1">
      <c r="B4" s="14"/>
      <c r="D4" s="142" t="s">
        <v>92</v>
      </c>
      <c r="L4" s="14"/>
      <c r="M4" s="14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44" t="s">
        <v>16</v>
      </c>
      <c r="L6" s="14"/>
    </row>
    <row r="7" hidden="1" s="1" customFormat="1" ht="16.5" customHeight="1">
      <c r="B7" s="14"/>
      <c r="E7" s="145" t="str">
        <f>'Rekapitulace stavby'!K6</f>
        <v>Dodávka a montáž ochranných krytů balíz v obvodu SSZT Plzeň</v>
      </c>
      <c r="F7" s="144"/>
      <c r="G7" s="144"/>
      <c r="H7" s="144"/>
      <c r="L7" s="14"/>
    </row>
    <row r="8" hidden="1" s="1" customFormat="1" ht="12" customHeight="1">
      <c r="B8" s="14"/>
      <c r="D8" s="144" t="s">
        <v>93</v>
      </c>
      <c r="L8" s="14"/>
    </row>
    <row r="9" hidden="1" s="2" customFormat="1" ht="16.5" customHeight="1">
      <c r="A9" s="32"/>
      <c r="B9" s="38"/>
      <c r="C9" s="32"/>
      <c r="D9" s="32"/>
      <c r="E9" s="145" t="s">
        <v>94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44" t="s">
        <v>95</v>
      </c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6.5" customHeight="1">
      <c r="A11" s="32"/>
      <c r="B11" s="38"/>
      <c r="C11" s="32"/>
      <c r="D11" s="32"/>
      <c r="E11" s="146" t="s">
        <v>96</v>
      </c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2" customHeight="1">
      <c r="A13" s="32"/>
      <c r="B13" s="38"/>
      <c r="C13" s="32"/>
      <c r="D13" s="144" t="s">
        <v>18</v>
      </c>
      <c r="E13" s="32"/>
      <c r="F13" s="135" t="s">
        <v>1</v>
      </c>
      <c r="G13" s="32"/>
      <c r="H13" s="32"/>
      <c r="I13" s="144" t="s">
        <v>19</v>
      </c>
      <c r="J13" s="135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44" t="s">
        <v>20</v>
      </c>
      <c r="E14" s="32"/>
      <c r="F14" s="135" t="s">
        <v>21</v>
      </c>
      <c r="G14" s="32"/>
      <c r="H14" s="32"/>
      <c r="I14" s="144" t="s">
        <v>22</v>
      </c>
      <c r="J14" s="147" t="str">
        <f>'Rekapitulace stavby'!AN8</f>
        <v>28. 1. 2025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2" customHeight="1">
      <c r="A16" s="32"/>
      <c r="B16" s="38"/>
      <c r="C16" s="32"/>
      <c r="D16" s="144" t="s">
        <v>24</v>
      </c>
      <c r="E16" s="32"/>
      <c r="F16" s="32"/>
      <c r="G16" s="32"/>
      <c r="H16" s="32"/>
      <c r="I16" s="144" t="s">
        <v>25</v>
      </c>
      <c r="J16" s="135" t="s">
        <v>1</v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8" customHeight="1">
      <c r="A17" s="32"/>
      <c r="B17" s="38"/>
      <c r="C17" s="32"/>
      <c r="D17" s="32"/>
      <c r="E17" s="135" t="s">
        <v>26</v>
      </c>
      <c r="F17" s="32"/>
      <c r="G17" s="32"/>
      <c r="H17" s="32"/>
      <c r="I17" s="144" t="s">
        <v>27</v>
      </c>
      <c r="J17" s="135" t="s">
        <v>1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2" customHeight="1">
      <c r="A19" s="32"/>
      <c r="B19" s="38"/>
      <c r="C19" s="32"/>
      <c r="D19" s="144" t="s">
        <v>28</v>
      </c>
      <c r="E19" s="32"/>
      <c r="F19" s="32"/>
      <c r="G19" s="32"/>
      <c r="H19" s="32"/>
      <c r="I19" s="144" t="s">
        <v>25</v>
      </c>
      <c r="J19" s="27" t="str">
        <f>'Rekapitulace stavby'!AN13</f>
        <v>Vyplň údaj</v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8" customHeight="1">
      <c r="A20" s="32"/>
      <c r="B20" s="38"/>
      <c r="C20" s="32"/>
      <c r="D20" s="32"/>
      <c r="E20" s="27" t="str">
        <f>'Rekapitulace stavby'!E14</f>
        <v>Vyplň údaj</v>
      </c>
      <c r="F20" s="135"/>
      <c r="G20" s="135"/>
      <c r="H20" s="135"/>
      <c r="I20" s="144" t="s">
        <v>27</v>
      </c>
      <c r="J20" s="27" t="str">
        <f>'Rekapitulace stavby'!AN14</f>
        <v>Vyplň údaj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2" customHeight="1">
      <c r="A22" s="32"/>
      <c r="B22" s="38"/>
      <c r="C22" s="32"/>
      <c r="D22" s="144" t="s">
        <v>30</v>
      </c>
      <c r="E22" s="32"/>
      <c r="F22" s="32"/>
      <c r="G22" s="32"/>
      <c r="H22" s="32"/>
      <c r="I22" s="144" t="s">
        <v>25</v>
      </c>
      <c r="J22" s="135" t="str">
        <f>IF('Rekapitulace stavby'!AN16="","",'Rekapitulace stavby'!AN16)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8" customHeight="1">
      <c r="A23" s="32"/>
      <c r="B23" s="38"/>
      <c r="C23" s="32"/>
      <c r="D23" s="32"/>
      <c r="E23" s="135" t="str">
        <f>IF('Rekapitulace stavby'!E17="","",'Rekapitulace stavby'!E17)</f>
        <v xml:space="preserve"> </v>
      </c>
      <c r="F23" s="32"/>
      <c r="G23" s="32"/>
      <c r="H23" s="32"/>
      <c r="I23" s="144" t="s">
        <v>27</v>
      </c>
      <c r="J23" s="135" t="str">
        <f>IF('Rekapitulace stavby'!AN17="","",'Rekapitulace stavby'!AN17)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12" customHeight="1">
      <c r="A25" s="32"/>
      <c r="B25" s="38"/>
      <c r="C25" s="32"/>
      <c r="D25" s="144" t="s">
        <v>33</v>
      </c>
      <c r="E25" s="32"/>
      <c r="F25" s="32"/>
      <c r="G25" s="32"/>
      <c r="H25" s="32"/>
      <c r="I25" s="144" t="s">
        <v>25</v>
      </c>
      <c r="J25" s="135" t="str">
        <f>IF('Rekapitulace stavby'!AN19="","",'Rekapitulace stavby'!AN19)</f>
        <v/>
      </c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8" customHeight="1">
      <c r="A26" s="32"/>
      <c r="B26" s="38"/>
      <c r="C26" s="32"/>
      <c r="D26" s="32"/>
      <c r="E26" s="135" t="str">
        <f>IF('Rekapitulace stavby'!E20="","",'Rekapitulace stavby'!E20)</f>
        <v xml:space="preserve"> </v>
      </c>
      <c r="F26" s="32"/>
      <c r="G26" s="32"/>
      <c r="H26" s="32"/>
      <c r="I26" s="144" t="s">
        <v>27</v>
      </c>
      <c r="J26" s="135" t="str">
        <f>IF('Rekapitulace stavby'!AN20="","",'Rekapitulace stavby'!AN20)</f>
        <v/>
      </c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12" customHeight="1">
      <c r="A28" s="32"/>
      <c r="B28" s="38"/>
      <c r="C28" s="32"/>
      <c r="D28" s="144" t="s">
        <v>34</v>
      </c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25.44" customHeight="1">
      <c r="A32" s="32"/>
      <c r="B32" s="38"/>
      <c r="C32" s="32"/>
      <c r="D32" s="153" t="s">
        <v>35</v>
      </c>
      <c r="E32" s="32"/>
      <c r="F32" s="32"/>
      <c r="G32" s="32"/>
      <c r="H32" s="32"/>
      <c r="I32" s="32"/>
      <c r="J32" s="154">
        <f>ROUND(J120,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32"/>
      <c r="F34" s="155" t="s">
        <v>37</v>
      </c>
      <c r="G34" s="32"/>
      <c r="H34" s="32"/>
      <c r="I34" s="155" t="s">
        <v>36</v>
      </c>
      <c r="J34" s="155" t="s">
        <v>38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156" t="s">
        <v>39</v>
      </c>
      <c r="E35" s="144" t="s">
        <v>40</v>
      </c>
      <c r="F35" s="157">
        <f>ROUND((SUM(BE120:BE134)),  2)</f>
        <v>0</v>
      </c>
      <c r="G35" s="32"/>
      <c r="H35" s="32"/>
      <c r="I35" s="158">
        <v>0.20999999999999999</v>
      </c>
      <c r="J35" s="157">
        <f>ROUND(((SUM(BE120:BE134))*I35),  2)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41</v>
      </c>
      <c r="F36" s="157">
        <f>ROUND((SUM(BF120:BF134)),  2)</f>
        <v>0</v>
      </c>
      <c r="G36" s="32"/>
      <c r="H36" s="32"/>
      <c r="I36" s="158">
        <v>0.12</v>
      </c>
      <c r="J36" s="157">
        <f>ROUND(((SUM(BF120:BF134))*I36),  2)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42</v>
      </c>
      <c r="F37" s="157">
        <f>ROUND((SUM(BG120:BG134)),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43</v>
      </c>
      <c r="F38" s="157">
        <f>ROUND((SUM(BH120:BH134)),  2)</f>
        <v>0</v>
      </c>
      <c r="G38" s="32"/>
      <c r="H38" s="32"/>
      <c r="I38" s="158">
        <v>0.12</v>
      </c>
      <c r="J38" s="157">
        <f>0</f>
        <v>0</v>
      </c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44</v>
      </c>
      <c r="F39" s="157">
        <f>ROUND((SUM(BI120:BI134)),  2)</f>
        <v>0</v>
      </c>
      <c r="G39" s="32"/>
      <c r="H39" s="32"/>
      <c r="I39" s="158">
        <v>0</v>
      </c>
      <c r="J39" s="157">
        <f>0</f>
        <v>0</v>
      </c>
      <c r="K39" s="3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25.44" customHeight="1">
      <c r="A41" s="32"/>
      <c r="B41" s="38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5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hidden="1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97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77" t="str">
        <f>E7</f>
        <v>Dodávka a montáž ochranných krytů balíz v obvodu SSZT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1" customFormat="1" ht="12" customHeight="1">
      <c r="B86" s="15"/>
      <c r="C86" s="26" t="s">
        <v>93</v>
      </c>
      <c r="D86" s="16"/>
      <c r="E86" s="16"/>
      <c r="F86" s="16"/>
      <c r="G86" s="16"/>
      <c r="H86" s="16"/>
      <c r="I86" s="16"/>
      <c r="J86" s="16"/>
      <c r="K86" s="16"/>
      <c r="L86" s="14"/>
    </row>
    <row r="87" hidden="1" s="2" customFormat="1" ht="16.5" customHeight="1">
      <c r="A87" s="32"/>
      <c r="B87" s="33"/>
      <c r="C87" s="34"/>
      <c r="D87" s="34"/>
      <c r="E87" s="177" t="s">
        <v>94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12" customHeight="1">
      <c r="A88" s="32"/>
      <c r="B88" s="33"/>
      <c r="C88" s="26" t="s">
        <v>95</v>
      </c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6.5" customHeight="1">
      <c r="A89" s="32"/>
      <c r="B89" s="33"/>
      <c r="C89" s="34"/>
      <c r="D89" s="34"/>
      <c r="E89" s="70" t="str">
        <f>E11</f>
        <v>01.1 - Dodávka a montáž ochranných krytů balíz</v>
      </c>
      <c r="F89" s="34"/>
      <c r="G89" s="34"/>
      <c r="H89" s="34"/>
      <c r="I89" s="34"/>
      <c r="J89" s="34"/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2" customHeight="1">
      <c r="A91" s="32"/>
      <c r="B91" s="33"/>
      <c r="C91" s="26" t="s">
        <v>20</v>
      </c>
      <c r="D91" s="34"/>
      <c r="E91" s="34"/>
      <c r="F91" s="21" t="str">
        <f>F14</f>
        <v>TÚ Plzeň hl.n. (mimo) - Mariánské Lázně (mimo)</v>
      </c>
      <c r="G91" s="34"/>
      <c r="H91" s="34"/>
      <c r="I91" s="26" t="s">
        <v>22</v>
      </c>
      <c r="J91" s="73" t="str">
        <f>IF(J14="","",J14)</f>
        <v>28. 1. 2025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5.15" customHeight="1">
      <c r="A93" s="32"/>
      <c r="B93" s="33"/>
      <c r="C93" s="26" t="s">
        <v>24</v>
      </c>
      <c r="D93" s="34"/>
      <c r="E93" s="34"/>
      <c r="F93" s="21" t="str">
        <f>E17</f>
        <v>Správa železnic, státní organizace</v>
      </c>
      <c r="G93" s="34"/>
      <c r="H93" s="34"/>
      <c r="I93" s="26" t="s">
        <v>30</v>
      </c>
      <c r="J93" s="30" t="str">
        <f>E23</f>
        <v xml:space="preserve"> </v>
      </c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15.15" customHeight="1">
      <c r="A94" s="32"/>
      <c r="B94" s="33"/>
      <c r="C94" s="26" t="s">
        <v>28</v>
      </c>
      <c r="D94" s="34"/>
      <c r="E94" s="34"/>
      <c r="F94" s="21" t="str">
        <f>IF(E20="","",E20)</f>
        <v>Vyplň údaj</v>
      </c>
      <c r="G94" s="34"/>
      <c r="H94" s="34"/>
      <c r="I94" s="26" t="s">
        <v>33</v>
      </c>
      <c r="J94" s="30" t="str">
        <f>E26</f>
        <v xml:space="preserve"> 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9.28" customHeight="1">
      <c r="A96" s="32"/>
      <c r="B96" s="33"/>
      <c r="C96" s="178" t="s">
        <v>98</v>
      </c>
      <c r="D96" s="179"/>
      <c r="E96" s="179"/>
      <c r="F96" s="179"/>
      <c r="G96" s="179"/>
      <c r="H96" s="179"/>
      <c r="I96" s="179"/>
      <c r="J96" s="180" t="s">
        <v>99</v>
      </c>
      <c r="K96" s="179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hidden="1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22.8" customHeight="1">
      <c r="A98" s="32"/>
      <c r="B98" s="33"/>
      <c r="C98" s="181" t="s">
        <v>100</v>
      </c>
      <c r="D98" s="34"/>
      <c r="E98" s="34"/>
      <c r="F98" s="34"/>
      <c r="G98" s="34"/>
      <c r="H98" s="34"/>
      <c r="I98" s="34"/>
      <c r="J98" s="104">
        <f>J120</f>
        <v>0</v>
      </c>
      <c r="K98" s="34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1" t="s">
        <v>101</v>
      </c>
    </row>
    <row r="99" hidden="1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7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hidden="1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hidden="1"/>
    <row r="102" hidden="1"/>
    <row r="103" hidden="1"/>
    <row r="104" s="2" customFormat="1" ht="6.96" customHeight="1">
      <c r="A104" s="32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17" t="s">
        <v>102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77" t="str">
        <f>E7</f>
        <v>Dodávka a montáž ochranných krytů balíz v obvodu SSZT Plzeň</v>
      </c>
      <c r="F108" s="26"/>
      <c r="G108" s="26"/>
      <c r="H108" s="26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1" customFormat="1" ht="12" customHeight="1">
      <c r="B109" s="15"/>
      <c r="C109" s="26" t="s">
        <v>93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="2" customFormat="1" ht="16.5" customHeight="1">
      <c r="A110" s="32"/>
      <c r="B110" s="33"/>
      <c r="C110" s="34"/>
      <c r="D110" s="34"/>
      <c r="E110" s="177" t="s">
        <v>94</v>
      </c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6" t="s">
        <v>95</v>
      </c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70" t="str">
        <f>E11</f>
        <v>01.1 - Dodávka a montáž ochranných krytů balíz</v>
      </c>
      <c r="F112" s="34"/>
      <c r="G112" s="34"/>
      <c r="H112" s="34"/>
      <c r="I112" s="34"/>
      <c r="J112" s="34"/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6" t="s">
        <v>20</v>
      </c>
      <c r="D114" s="34"/>
      <c r="E114" s="34"/>
      <c r="F114" s="21" t="str">
        <f>F14</f>
        <v>TÚ Plzeň hl.n. (mimo) - Mariánské Lázně (mimo)</v>
      </c>
      <c r="G114" s="34"/>
      <c r="H114" s="34"/>
      <c r="I114" s="26" t="s">
        <v>22</v>
      </c>
      <c r="J114" s="73" t="str">
        <f>IF(J14="","",J14)</f>
        <v>28. 1. 2025</v>
      </c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7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6" t="s">
        <v>24</v>
      </c>
      <c r="D116" s="34"/>
      <c r="E116" s="34"/>
      <c r="F116" s="21" t="str">
        <f>E17</f>
        <v>Správa železnic, státní organizace</v>
      </c>
      <c r="G116" s="34"/>
      <c r="H116" s="34"/>
      <c r="I116" s="26" t="s">
        <v>30</v>
      </c>
      <c r="J116" s="30" t="str">
        <f>E23</f>
        <v xml:space="preserve"> </v>
      </c>
      <c r="K116" s="34"/>
      <c r="L116" s="57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6" t="s">
        <v>28</v>
      </c>
      <c r="D117" s="34"/>
      <c r="E117" s="34"/>
      <c r="F117" s="21" t="str">
        <f>IF(E20="","",E20)</f>
        <v>Vyplň údaj</v>
      </c>
      <c r="G117" s="34"/>
      <c r="H117" s="34"/>
      <c r="I117" s="26" t="s">
        <v>33</v>
      </c>
      <c r="J117" s="30" t="str">
        <f>E26</f>
        <v xml:space="preserve"> </v>
      </c>
      <c r="K117" s="34"/>
      <c r="L117" s="57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7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9" customFormat="1" ht="29.28" customHeight="1">
      <c r="A119" s="182"/>
      <c r="B119" s="183"/>
      <c r="C119" s="184" t="s">
        <v>103</v>
      </c>
      <c r="D119" s="185" t="s">
        <v>60</v>
      </c>
      <c r="E119" s="185" t="s">
        <v>56</v>
      </c>
      <c r="F119" s="185" t="s">
        <v>57</v>
      </c>
      <c r="G119" s="185" t="s">
        <v>104</v>
      </c>
      <c r="H119" s="185" t="s">
        <v>105</v>
      </c>
      <c r="I119" s="185" t="s">
        <v>106</v>
      </c>
      <c r="J119" s="186" t="s">
        <v>99</v>
      </c>
      <c r="K119" s="187" t="s">
        <v>107</v>
      </c>
      <c r="L119" s="188"/>
      <c r="M119" s="94" t="s">
        <v>1</v>
      </c>
      <c r="N119" s="95" t="s">
        <v>39</v>
      </c>
      <c r="O119" s="95" t="s">
        <v>108</v>
      </c>
      <c r="P119" s="95" t="s">
        <v>109</v>
      </c>
      <c r="Q119" s="95" t="s">
        <v>110</v>
      </c>
      <c r="R119" s="95" t="s">
        <v>111</v>
      </c>
      <c r="S119" s="95" t="s">
        <v>112</v>
      </c>
      <c r="T119" s="96" t="s">
        <v>113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2"/>
      <c r="B120" s="33"/>
      <c r="C120" s="101" t="s">
        <v>114</v>
      </c>
      <c r="D120" s="34"/>
      <c r="E120" s="34"/>
      <c r="F120" s="34"/>
      <c r="G120" s="34"/>
      <c r="H120" s="34"/>
      <c r="I120" s="34"/>
      <c r="J120" s="189">
        <f>BK120</f>
        <v>0</v>
      </c>
      <c r="K120" s="34"/>
      <c r="L120" s="38"/>
      <c r="M120" s="97"/>
      <c r="N120" s="190"/>
      <c r="O120" s="98"/>
      <c r="P120" s="191">
        <f>SUM(P121:P134)</f>
        <v>0</v>
      </c>
      <c r="Q120" s="98"/>
      <c r="R120" s="191">
        <f>SUM(R121:R134)</f>
        <v>0</v>
      </c>
      <c r="S120" s="98"/>
      <c r="T120" s="192">
        <f>SUM(T121:T134)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74</v>
      </c>
      <c r="AU120" s="11" t="s">
        <v>101</v>
      </c>
      <c r="BK120" s="193">
        <f>SUM(BK121:BK134)</f>
        <v>0</v>
      </c>
    </row>
    <row r="121" s="2" customFormat="1" ht="24.15" customHeight="1">
      <c r="A121" s="32"/>
      <c r="B121" s="33"/>
      <c r="C121" s="194" t="s">
        <v>82</v>
      </c>
      <c r="D121" s="194" t="s">
        <v>115</v>
      </c>
      <c r="E121" s="195" t="s">
        <v>116</v>
      </c>
      <c r="F121" s="196" t="s">
        <v>117</v>
      </c>
      <c r="G121" s="197" t="s">
        <v>118</v>
      </c>
      <c r="H121" s="198">
        <v>73</v>
      </c>
      <c r="I121" s="199"/>
      <c r="J121" s="200">
        <f>ROUND(I121*H121,2)</f>
        <v>0</v>
      </c>
      <c r="K121" s="201"/>
      <c r="L121" s="202"/>
      <c r="M121" s="203" t="s">
        <v>1</v>
      </c>
      <c r="N121" s="204" t="s">
        <v>40</v>
      </c>
      <c r="O121" s="85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7" t="s">
        <v>84</v>
      </c>
      <c r="AT121" s="207" t="s">
        <v>115</v>
      </c>
      <c r="AU121" s="207" t="s">
        <v>75</v>
      </c>
      <c r="AY121" s="11" t="s">
        <v>119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1" t="s">
        <v>82</v>
      </c>
      <c r="BK121" s="208">
        <f>ROUND(I121*H121,2)</f>
        <v>0</v>
      </c>
      <c r="BL121" s="11" t="s">
        <v>82</v>
      </c>
      <c r="BM121" s="207" t="s">
        <v>120</v>
      </c>
    </row>
    <row r="122" s="2" customFormat="1" ht="33" customHeight="1">
      <c r="A122" s="32"/>
      <c r="B122" s="33"/>
      <c r="C122" s="194" t="s">
        <v>84</v>
      </c>
      <c r="D122" s="194" t="s">
        <v>115</v>
      </c>
      <c r="E122" s="195" t="s">
        <v>121</v>
      </c>
      <c r="F122" s="196" t="s">
        <v>122</v>
      </c>
      <c r="G122" s="197" t="s">
        <v>118</v>
      </c>
      <c r="H122" s="198">
        <v>10</v>
      </c>
      <c r="I122" s="199"/>
      <c r="J122" s="200">
        <f>ROUND(I122*H122,2)</f>
        <v>0</v>
      </c>
      <c r="K122" s="201"/>
      <c r="L122" s="202"/>
      <c r="M122" s="203" t="s">
        <v>1</v>
      </c>
      <c r="N122" s="204" t="s">
        <v>40</v>
      </c>
      <c r="O122" s="85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7" t="s">
        <v>84</v>
      </c>
      <c r="AT122" s="207" t="s">
        <v>115</v>
      </c>
      <c r="AU122" s="207" t="s">
        <v>75</v>
      </c>
      <c r="AY122" s="11" t="s">
        <v>119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1" t="s">
        <v>82</v>
      </c>
      <c r="BK122" s="208">
        <f>ROUND(I122*H122,2)</f>
        <v>0</v>
      </c>
      <c r="BL122" s="11" t="s">
        <v>82</v>
      </c>
      <c r="BM122" s="207" t="s">
        <v>123</v>
      </c>
    </row>
    <row r="123" s="2" customFormat="1" ht="33" customHeight="1">
      <c r="A123" s="32"/>
      <c r="B123" s="33"/>
      <c r="C123" s="194" t="s">
        <v>124</v>
      </c>
      <c r="D123" s="194" t="s">
        <v>115</v>
      </c>
      <c r="E123" s="195" t="s">
        <v>125</v>
      </c>
      <c r="F123" s="196" t="s">
        <v>126</v>
      </c>
      <c r="G123" s="197" t="s">
        <v>118</v>
      </c>
      <c r="H123" s="198">
        <v>342</v>
      </c>
      <c r="I123" s="199"/>
      <c r="J123" s="200">
        <f>ROUND(I123*H123,2)</f>
        <v>0</v>
      </c>
      <c r="K123" s="201"/>
      <c r="L123" s="202"/>
      <c r="M123" s="203" t="s">
        <v>1</v>
      </c>
      <c r="N123" s="204" t="s">
        <v>40</v>
      </c>
      <c r="O123" s="85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7" t="s">
        <v>84</v>
      </c>
      <c r="AT123" s="207" t="s">
        <v>115</v>
      </c>
      <c r="AU123" s="207" t="s">
        <v>75</v>
      </c>
      <c r="AY123" s="11" t="s">
        <v>119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1" t="s">
        <v>82</v>
      </c>
      <c r="BK123" s="208">
        <f>ROUND(I123*H123,2)</f>
        <v>0</v>
      </c>
      <c r="BL123" s="11" t="s">
        <v>82</v>
      </c>
      <c r="BM123" s="207" t="s">
        <v>127</v>
      </c>
    </row>
    <row r="124" s="2" customFormat="1" ht="33" customHeight="1">
      <c r="A124" s="32"/>
      <c r="B124" s="33"/>
      <c r="C124" s="209" t="s">
        <v>128</v>
      </c>
      <c r="D124" s="209" t="s">
        <v>129</v>
      </c>
      <c r="E124" s="210" t="s">
        <v>130</v>
      </c>
      <c r="F124" s="211" t="s">
        <v>131</v>
      </c>
      <c r="G124" s="212" t="s">
        <v>118</v>
      </c>
      <c r="H124" s="213">
        <v>73</v>
      </c>
      <c r="I124" s="214"/>
      <c r="J124" s="215">
        <f>ROUND(I124*H124,2)</f>
        <v>0</v>
      </c>
      <c r="K124" s="216"/>
      <c r="L124" s="38"/>
      <c r="M124" s="217" t="s">
        <v>1</v>
      </c>
      <c r="N124" s="218" t="s">
        <v>40</v>
      </c>
      <c r="O124" s="85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07" t="s">
        <v>82</v>
      </c>
      <c r="AT124" s="207" t="s">
        <v>129</v>
      </c>
      <c r="AU124" s="207" t="s">
        <v>75</v>
      </c>
      <c r="AY124" s="11" t="s">
        <v>119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1" t="s">
        <v>82</v>
      </c>
      <c r="BK124" s="208">
        <f>ROUND(I124*H124,2)</f>
        <v>0</v>
      </c>
      <c r="BL124" s="11" t="s">
        <v>82</v>
      </c>
      <c r="BM124" s="207" t="s">
        <v>132</v>
      </c>
    </row>
    <row r="125" s="2" customFormat="1">
      <c r="A125" s="32"/>
      <c r="B125" s="33"/>
      <c r="C125" s="34"/>
      <c r="D125" s="219" t="s">
        <v>133</v>
      </c>
      <c r="E125" s="34"/>
      <c r="F125" s="220" t="s">
        <v>134</v>
      </c>
      <c r="G125" s="34"/>
      <c r="H125" s="34"/>
      <c r="I125" s="221"/>
      <c r="J125" s="34"/>
      <c r="K125" s="34"/>
      <c r="L125" s="38"/>
      <c r="M125" s="222"/>
      <c r="N125" s="223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133</v>
      </c>
      <c r="AU125" s="11" t="s">
        <v>75</v>
      </c>
    </row>
    <row r="126" s="2" customFormat="1" ht="24.15" customHeight="1">
      <c r="A126" s="32"/>
      <c r="B126" s="33"/>
      <c r="C126" s="209" t="s">
        <v>135</v>
      </c>
      <c r="D126" s="209" t="s">
        <v>129</v>
      </c>
      <c r="E126" s="210" t="s">
        <v>136</v>
      </c>
      <c r="F126" s="211" t="s">
        <v>137</v>
      </c>
      <c r="G126" s="212" t="s">
        <v>118</v>
      </c>
      <c r="H126" s="213">
        <v>342</v>
      </c>
      <c r="I126" s="214"/>
      <c r="J126" s="215">
        <f>ROUND(I126*H126,2)</f>
        <v>0</v>
      </c>
      <c r="K126" s="216"/>
      <c r="L126" s="38"/>
      <c r="M126" s="217" t="s">
        <v>1</v>
      </c>
      <c r="N126" s="218" t="s">
        <v>40</v>
      </c>
      <c r="O126" s="85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7" t="s">
        <v>82</v>
      </c>
      <c r="AT126" s="207" t="s">
        <v>129</v>
      </c>
      <c r="AU126" s="207" t="s">
        <v>75</v>
      </c>
      <c r="AY126" s="11" t="s">
        <v>119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1" t="s">
        <v>82</v>
      </c>
      <c r="BK126" s="208">
        <f>ROUND(I126*H126,2)</f>
        <v>0</v>
      </c>
      <c r="BL126" s="11" t="s">
        <v>82</v>
      </c>
      <c r="BM126" s="207" t="s">
        <v>138</v>
      </c>
    </row>
    <row r="127" s="2" customFormat="1">
      <c r="A127" s="32"/>
      <c r="B127" s="33"/>
      <c r="C127" s="34"/>
      <c r="D127" s="219" t="s">
        <v>133</v>
      </c>
      <c r="E127" s="34"/>
      <c r="F127" s="220" t="s">
        <v>139</v>
      </c>
      <c r="G127" s="34"/>
      <c r="H127" s="34"/>
      <c r="I127" s="221"/>
      <c r="J127" s="34"/>
      <c r="K127" s="34"/>
      <c r="L127" s="38"/>
      <c r="M127" s="222"/>
      <c r="N127" s="223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133</v>
      </c>
      <c r="AU127" s="11" t="s">
        <v>75</v>
      </c>
    </row>
    <row r="128" s="2" customFormat="1" ht="16.5" customHeight="1">
      <c r="A128" s="32"/>
      <c r="B128" s="33"/>
      <c r="C128" s="209" t="s">
        <v>140</v>
      </c>
      <c r="D128" s="209" t="s">
        <v>129</v>
      </c>
      <c r="E128" s="210" t="s">
        <v>141</v>
      </c>
      <c r="F128" s="211" t="s">
        <v>142</v>
      </c>
      <c r="G128" s="212" t="s">
        <v>118</v>
      </c>
      <c r="H128" s="213">
        <v>73</v>
      </c>
      <c r="I128" s="214"/>
      <c r="J128" s="215">
        <f>ROUND(I128*H128,2)</f>
        <v>0</v>
      </c>
      <c r="K128" s="216"/>
      <c r="L128" s="38"/>
      <c r="M128" s="217" t="s">
        <v>1</v>
      </c>
      <c r="N128" s="218" t="s">
        <v>40</v>
      </c>
      <c r="O128" s="85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7" t="s">
        <v>82</v>
      </c>
      <c r="AT128" s="207" t="s">
        <v>129</v>
      </c>
      <c r="AU128" s="207" t="s">
        <v>75</v>
      </c>
      <c r="AY128" s="11" t="s">
        <v>119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1" t="s">
        <v>82</v>
      </c>
      <c r="BK128" s="208">
        <f>ROUND(I128*H128,2)</f>
        <v>0</v>
      </c>
      <c r="BL128" s="11" t="s">
        <v>82</v>
      </c>
      <c r="BM128" s="207" t="s">
        <v>143</v>
      </c>
    </row>
    <row r="129" s="2" customFormat="1" ht="16.5" customHeight="1">
      <c r="A129" s="32"/>
      <c r="B129" s="33"/>
      <c r="C129" s="209" t="s">
        <v>144</v>
      </c>
      <c r="D129" s="209" t="s">
        <v>129</v>
      </c>
      <c r="E129" s="210" t="s">
        <v>145</v>
      </c>
      <c r="F129" s="211" t="s">
        <v>146</v>
      </c>
      <c r="G129" s="212" t="s">
        <v>118</v>
      </c>
      <c r="H129" s="213">
        <v>415</v>
      </c>
      <c r="I129" s="214"/>
      <c r="J129" s="215">
        <f>ROUND(I129*H129,2)</f>
        <v>0</v>
      </c>
      <c r="K129" s="216"/>
      <c r="L129" s="38"/>
      <c r="M129" s="217" t="s">
        <v>1</v>
      </c>
      <c r="N129" s="218" t="s">
        <v>40</v>
      </c>
      <c r="O129" s="85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7" t="s">
        <v>82</v>
      </c>
      <c r="AT129" s="207" t="s">
        <v>129</v>
      </c>
      <c r="AU129" s="207" t="s">
        <v>75</v>
      </c>
      <c r="AY129" s="11" t="s">
        <v>119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1" t="s">
        <v>82</v>
      </c>
      <c r="BK129" s="208">
        <f>ROUND(I129*H129,2)</f>
        <v>0</v>
      </c>
      <c r="BL129" s="11" t="s">
        <v>82</v>
      </c>
      <c r="BM129" s="207" t="s">
        <v>147</v>
      </c>
    </row>
    <row r="130" s="2" customFormat="1" ht="16.5" customHeight="1">
      <c r="A130" s="32"/>
      <c r="B130" s="33"/>
      <c r="C130" s="209" t="s">
        <v>148</v>
      </c>
      <c r="D130" s="209" t="s">
        <v>129</v>
      </c>
      <c r="E130" s="210" t="s">
        <v>149</v>
      </c>
      <c r="F130" s="211" t="s">
        <v>150</v>
      </c>
      <c r="G130" s="212" t="s">
        <v>118</v>
      </c>
      <c r="H130" s="213">
        <v>415</v>
      </c>
      <c r="I130" s="214"/>
      <c r="J130" s="215">
        <f>ROUND(I130*H130,2)</f>
        <v>0</v>
      </c>
      <c r="K130" s="216"/>
      <c r="L130" s="38"/>
      <c r="M130" s="217" t="s">
        <v>1</v>
      </c>
      <c r="N130" s="218" t="s">
        <v>40</v>
      </c>
      <c r="O130" s="85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82</v>
      </c>
      <c r="AT130" s="207" t="s">
        <v>129</v>
      </c>
      <c r="AU130" s="207" t="s">
        <v>75</v>
      </c>
      <c r="AY130" s="11" t="s">
        <v>119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1" t="s">
        <v>82</v>
      </c>
      <c r="BK130" s="208">
        <f>ROUND(I130*H130,2)</f>
        <v>0</v>
      </c>
      <c r="BL130" s="11" t="s">
        <v>82</v>
      </c>
      <c r="BM130" s="207" t="s">
        <v>151</v>
      </c>
    </row>
    <row r="131" s="2" customFormat="1" ht="16.5" customHeight="1">
      <c r="A131" s="32"/>
      <c r="B131" s="33"/>
      <c r="C131" s="209" t="s">
        <v>152</v>
      </c>
      <c r="D131" s="209" t="s">
        <v>129</v>
      </c>
      <c r="E131" s="210" t="s">
        <v>153</v>
      </c>
      <c r="F131" s="211" t="s">
        <v>154</v>
      </c>
      <c r="G131" s="212" t="s">
        <v>118</v>
      </c>
      <c r="H131" s="213">
        <v>73</v>
      </c>
      <c r="I131" s="214"/>
      <c r="J131" s="215">
        <f>ROUND(I131*H131,2)</f>
        <v>0</v>
      </c>
      <c r="K131" s="216"/>
      <c r="L131" s="38"/>
      <c r="M131" s="217" t="s">
        <v>1</v>
      </c>
      <c r="N131" s="218" t="s">
        <v>40</v>
      </c>
      <c r="O131" s="85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7" t="s">
        <v>82</v>
      </c>
      <c r="AT131" s="207" t="s">
        <v>129</v>
      </c>
      <c r="AU131" s="207" t="s">
        <v>75</v>
      </c>
      <c r="AY131" s="11" t="s">
        <v>119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1" t="s">
        <v>82</v>
      </c>
      <c r="BK131" s="208">
        <f>ROUND(I131*H131,2)</f>
        <v>0</v>
      </c>
      <c r="BL131" s="11" t="s">
        <v>82</v>
      </c>
      <c r="BM131" s="207" t="s">
        <v>155</v>
      </c>
    </row>
    <row r="132" s="2" customFormat="1">
      <c r="A132" s="32"/>
      <c r="B132" s="33"/>
      <c r="C132" s="34"/>
      <c r="D132" s="219" t="s">
        <v>133</v>
      </c>
      <c r="E132" s="34"/>
      <c r="F132" s="220" t="s">
        <v>156</v>
      </c>
      <c r="G132" s="34"/>
      <c r="H132" s="34"/>
      <c r="I132" s="221"/>
      <c r="J132" s="34"/>
      <c r="K132" s="34"/>
      <c r="L132" s="38"/>
      <c r="M132" s="222"/>
      <c r="N132" s="22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133</v>
      </c>
      <c r="AU132" s="11" t="s">
        <v>75</v>
      </c>
    </row>
    <row r="133" s="2" customFormat="1" ht="44.25" customHeight="1">
      <c r="A133" s="32"/>
      <c r="B133" s="33"/>
      <c r="C133" s="209" t="s">
        <v>157</v>
      </c>
      <c r="D133" s="209" t="s">
        <v>129</v>
      </c>
      <c r="E133" s="210" t="s">
        <v>158</v>
      </c>
      <c r="F133" s="211" t="s">
        <v>159</v>
      </c>
      <c r="G133" s="212" t="s">
        <v>118</v>
      </c>
      <c r="H133" s="213">
        <v>48</v>
      </c>
      <c r="I133" s="214"/>
      <c r="J133" s="215">
        <f>ROUND(I133*H133,2)</f>
        <v>0</v>
      </c>
      <c r="K133" s="216"/>
      <c r="L133" s="38"/>
      <c r="M133" s="217" t="s">
        <v>1</v>
      </c>
      <c r="N133" s="218" t="s">
        <v>40</v>
      </c>
      <c r="O133" s="85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7" t="s">
        <v>82</v>
      </c>
      <c r="AT133" s="207" t="s">
        <v>129</v>
      </c>
      <c r="AU133" s="207" t="s">
        <v>75</v>
      </c>
      <c r="AY133" s="11" t="s">
        <v>119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1" t="s">
        <v>82</v>
      </c>
      <c r="BK133" s="208">
        <f>ROUND(I133*H133,2)</f>
        <v>0</v>
      </c>
      <c r="BL133" s="11" t="s">
        <v>82</v>
      </c>
      <c r="BM133" s="207" t="s">
        <v>160</v>
      </c>
    </row>
    <row r="134" s="2" customFormat="1" ht="49.05" customHeight="1">
      <c r="A134" s="32"/>
      <c r="B134" s="33"/>
      <c r="C134" s="209" t="s">
        <v>161</v>
      </c>
      <c r="D134" s="209" t="s">
        <v>129</v>
      </c>
      <c r="E134" s="210" t="s">
        <v>162</v>
      </c>
      <c r="F134" s="211" t="s">
        <v>163</v>
      </c>
      <c r="G134" s="212" t="s">
        <v>118</v>
      </c>
      <c r="H134" s="213">
        <v>176</v>
      </c>
      <c r="I134" s="214"/>
      <c r="J134" s="215">
        <f>ROUND(I134*H134,2)</f>
        <v>0</v>
      </c>
      <c r="K134" s="216"/>
      <c r="L134" s="38"/>
      <c r="M134" s="224" t="s">
        <v>1</v>
      </c>
      <c r="N134" s="225" t="s">
        <v>40</v>
      </c>
      <c r="O134" s="226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7" t="s">
        <v>82</v>
      </c>
      <c r="AT134" s="207" t="s">
        <v>129</v>
      </c>
      <c r="AU134" s="207" t="s">
        <v>75</v>
      </c>
      <c r="AY134" s="11" t="s">
        <v>119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1" t="s">
        <v>82</v>
      </c>
      <c r="BK134" s="208">
        <f>ROUND(I134*H134,2)</f>
        <v>0</v>
      </c>
      <c r="BL134" s="11" t="s">
        <v>82</v>
      </c>
      <c r="BM134" s="207" t="s">
        <v>164</v>
      </c>
    </row>
    <row r="135" s="2" customFormat="1" ht="6.96" customHeight="1">
      <c r="A135" s="32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8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sheetProtection sheet="1" autoFilter="0" formatColumns="0" formatRows="0" objects="1" scenarios="1" spinCount="100000" saltValue="+oD/JJGUH92EKghgebZ20P05pmmAFYGTwqnHr9J3ZKZIob9qKVRxH3031TJp7NEYZtKu81vjV4y/ycCiW2yAoQ==" hashValue="0fsUuBNBqghjruf/LhZML0wiPfgsi3Si0R+dQdriVIM294JYVELK85AnqAYMFiN9NdQoHJ7kLaoWVDxp6JUPEg==" algorithmName="SHA-512" password="CC35"/>
  <autoFilter ref="C119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"/>
      <c r="AT3" s="11" t="s">
        <v>84</v>
      </c>
    </row>
    <row r="4" hidden="1" s="1" customFormat="1" ht="24.96" customHeight="1">
      <c r="B4" s="14"/>
      <c r="D4" s="142" t="s">
        <v>92</v>
      </c>
      <c r="L4" s="14"/>
      <c r="M4" s="14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44" t="s">
        <v>16</v>
      </c>
      <c r="L6" s="14"/>
    </row>
    <row r="7" hidden="1" s="1" customFormat="1" ht="16.5" customHeight="1">
      <c r="B7" s="14"/>
      <c r="E7" s="145" t="str">
        <f>'Rekapitulace stavby'!K6</f>
        <v>Dodávka a montáž ochranných krytů balíz v obvodu SSZT Plzeň</v>
      </c>
      <c r="F7" s="144"/>
      <c r="G7" s="144"/>
      <c r="H7" s="144"/>
      <c r="L7" s="14"/>
    </row>
    <row r="8" hidden="1" s="1" customFormat="1" ht="12" customHeight="1">
      <c r="B8" s="14"/>
      <c r="D8" s="144" t="s">
        <v>93</v>
      </c>
      <c r="L8" s="14"/>
    </row>
    <row r="9" hidden="1" s="2" customFormat="1" ht="16.5" customHeight="1">
      <c r="A9" s="32"/>
      <c r="B9" s="38"/>
      <c r="C9" s="32"/>
      <c r="D9" s="32"/>
      <c r="E9" s="145" t="s">
        <v>94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44" t="s">
        <v>95</v>
      </c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6.5" customHeight="1">
      <c r="A11" s="32"/>
      <c r="B11" s="38"/>
      <c r="C11" s="32"/>
      <c r="D11" s="32"/>
      <c r="E11" s="146" t="s">
        <v>165</v>
      </c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2" customHeight="1">
      <c r="A13" s="32"/>
      <c r="B13" s="38"/>
      <c r="C13" s="32"/>
      <c r="D13" s="144" t="s">
        <v>18</v>
      </c>
      <c r="E13" s="32"/>
      <c r="F13" s="135" t="s">
        <v>1</v>
      </c>
      <c r="G13" s="32"/>
      <c r="H13" s="32"/>
      <c r="I13" s="144" t="s">
        <v>19</v>
      </c>
      <c r="J13" s="135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44" t="s">
        <v>20</v>
      </c>
      <c r="E14" s="32"/>
      <c r="F14" s="135" t="s">
        <v>21</v>
      </c>
      <c r="G14" s="32"/>
      <c r="H14" s="32"/>
      <c r="I14" s="144" t="s">
        <v>22</v>
      </c>
      <c r="J14" s="147" t="str">
        <f>'Rekapitulace stavby'!AN8</f>
        <v>28. 1. 2025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2" customHeight="1">
      <c r="A16" s="32"/>
      <c r="B16" s="38"/>
      <c r="C16" s="32"/>
      <c r="D16" s="144" t="s">
        <v>24</v>
      </c>
      <c r="E16" s="32"/>
      <c r="F16" s="32"/>
      <c r="G16" s="32"/>
      <c r="H16" s="32"/>
      <c r="I16" s="144" t="s">
        <v>25</v>
      </c>
      <c r="J16" s="135" t="s">
        <v>1</v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8" customHeight="1">
      <c r="A17" s="32"/>
      <c r="B17" s="38"/>
      <c r="C17" s="32"/>
      <c r="D17" s="32"/>
      <c r="E17" s="135" t="s">
        <v>26</v>
      </c>
      <c r="F17" s="32"/>
      <c r="G17" s="32"/>
      <c r="H17" s="32"/>
      <c r="I17" s="144" t="s">
        <v>27</v>
      </c>
      <c r="J17" s="135" t="s">
        <v>1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2" customHeight="1">
      <c r="A19" s="32"/>
      <c r="B19" s="38"/>
      <c r="C19" s="32"/>
      <c r="D19" s="144" t="s">
        <v>28</v>
      </c>
      <c r="E19" s="32"/>
      <c r="F19" s="32"/>
      <c r="G19" s="32"/>
      <c r="H19" s="32"/>
      <c r="I19" s="144" t="s">
        <v>25</v>
      </c>
      <c r="J19" s="27" t="str">
        <f>'Rekapitulace stavby'!AN13</f>
        <v>Vyplň údaj</v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8" customHeight="1">
      <c r="A20" s="32"/>
      <c r="B20" s="38"/>
      <c r="C20" s="32"/>
      <c r="D20" s="32"/>
      <c r="E20" s="27" t="str">
        <f>'Rekapitulace stavby'!E14</f>
        <v>Vyplň údaj</v>
      </c>
      <c r="F20" s="135"/>
      <c r="G20" s="135"/>
      <c r="H20" s="135"/>
      <c r="I20" s="144" t="s">
        <v>27</v>
      </c>
      <c r="J20" s="27" t="str">
        <f>'Rekapitulace stavby'!AN14</f>
        <v>Vyplň údaj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2" customHeight="1">
      <c r="A22" s="32"/>
      <c r="B22" s="38"/>
      <c r="C22" s="32"/>
      <c r="D22" s="144" t="s">
        <v>30</v>
      </c>
      <c r="E22" s="32"/>
      <c r="F22" s="32"/>
      <c r="G22" s="32"/>
      <c r="H22" s="32"/>
      <c r="I22" s="144" t="s">
        <v>25</v>
      </c>
      <c r="J22" s="135" t="str">
        <f>IF('Rekapitulace stavby'!AN16="","",'Rekapitulace stavby'!AN16)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8" customHeight="1">
      <c r="A23" s="32"/>
      <c r="B23" s="38"/>
      <c r="C23" s="32"/>
      <c r="D23" s="32"/>
      <c r="E23" s="135" t="str">
        <f>IF('Rekapitulace stavby'!E17="","",'Rekapitulace stavby'!E17)</f>
        <v xml:space="preserve"> </v>
      </c>
      <c r="F23" s="32"/>
      <c r="G23" s="32"/>
      <c r="H23" s="32"/>
      <c r="I23" s="144" t="s">
        <v>27</v>
      </c>
      <c r="J23" s="135" t="str">
        <f>IF('Rekapitulace stavby'!AN17="","",'Rekapitulace stavby'!AN17)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12" customHeight="1">
      <c r="A25" s="32"/>
      <c r="B25" s="38"/>
      <c r="C25" s="32"/>
      <c r="D25" s="144" t="s">
        <v>33</v>
      </c>
      <c r="E25" s="32"/>
      <c r="F25" s="32"/>
      <c r="G25" s="32"/>
      <c r="H25" s="32"/>
      <c r="I25" s="144" t="s">
        <v>25</v>
      </c>
      <c r="J25" s="135" t="str">
        <f>IF('Rekapitulace stavby'!AN19="","",'Rekapitulace stavby'!AN19)</f>
        <v/>
      </c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8" customHeight="1">
      <c r="A26" s="32"/>
      <c r="B26" s="38"/>
      <c r="C26" s="32"/>
      <c r="D26" s="32"/>
      <c r="E26" s="135" t="str">
        <f>IF('Rekapitulace stavby'!E20="","",'Rekapitulace stavby'!E20)</f>
        <v xml:space="preserve"> </v>
      </c>
      <c r="F26" s="32"/>
      <c r="G26" s="32"/>
      <c r="H26" s="32"/>
      <c r="I26" s="144" t="s">
        <v>27</v>
      </c>
      <c r="J26" s="135" t="str">
        <f>IF('Rekapitulace stavby'!AN20="","",'Rekapitulace stavby'!AN20)</f>
        <v/>
      </c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12" customHeight="1">
      <c r="A28" s="32"/>
      <c r="B28" s="38"/>
      <c r="C28" s="32"/>
      <c r="D28" s="144" t="s">
        <v>34</v>
      </c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8" customFormat="1" ht="16.5" customHeight="1">
      <c r="A29" s="148"/>
      <c r="B29" s="149"/>
      <c r="C29" s="148"/>
      <c r="D29" s="148"/>
      <c r="E29" s="150" t="s">
        <v>1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2"/>
      <c r="E31" s="152"/>
      <c r="F31" s="152"/>
      <c r="G31" s="152"/>
      <c r="H31" s="152"/>
      <c r="I31" s="152"/>
      <c r="J31" s="152"/>
      <c r="K31" s="15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25.44" customHeight="1">
      <c r="A32" s="32"/>
      <c r="B32" s="38"/>
      <c r="C32" s="32"/>
      <c r="D32" s="153" t="s">
        <v>35</v>
      </c>
      <c r="E32" s="32"/>
      <c r="F32" s="32"/>
      <c r="G32" s="32"/>
      <c r="H32" s="32"/>
      <c r="I32" s="32"/>
      <c r="J32" s="154">
        <f>ROUND(J120,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6.96" customHeight="1">
      <c r="A33" s="32"/>
      <c r="B33" s="38"/>
      <c r="C33" s="32"/>
      <c r="D33" s="152"/>
      <c r="E33" s="152"/>
      <c r="F33" s="152"/>
      <c r="G33" s="152"/>
      <c r="H33" s="152"/>
      <c r="I33" s="152"/>
      <c r="J33" s="152"/>
      <c r="K33" s="15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32"/>
      <c r="F34" s="155" t="s">
        <v>37</v>
      </c>
      <c r="G34" s="32"/>
      <c r="H34" s="32"/>
      <c r="I34" s="155" t="s">
        <v>36</v>
      </c>
      <c r="J34" s="155" t="s">
        <v>38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156" t="s">
        <v>39</v>
      </c>
      <c r="E35" s="144" t="s">
        <v>40</v>
      </c>
      <c r="F35" s="157">
        <f>ROUND((SUM(BE120:BE123)),  2)</f>
        <v>0</v>
      </c>
      <c r="G35" s="32"/>
      <c r="H35" s="32"/>
      <c r="I35" s="158">
        <v>0.20999999999999999</v>
      </c>
      <c r="J35" s="157">
        <f>ROUND(((SUM(BE120:BE123))*I35),  2)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4" t="s">
        <v>41</v>
      </c>
      <c r="F36" s="157">
        <f>ROUND((SUM(BF120:BF123)),  2)</f>
        <v>0</v>
      </c>
      <c r="G36" s="32"/>
      <c r="H36" s="32"/>
      <c r="I36" s="158">
        <v>0.12</v>
      </c>
      <c r="J36" s="157">
        <f>ROUND(((SUM(BF120:BF123))*I36),  2)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4" t="s">
        <v>42</v>
      </c>
      <c r="F37" s="157">
        <f>ROUND((SUM(BG120:BG123)),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4" t="s">
        <v>43</v>
      </c>
      <c r="F38" s="157">
        <f>ROUND((SUM(BH120:BH123)),  2)</f>
        <v>0</v>
      </c>
      <c r="G38" s="32"/>
      <c r="H38" s="32"/>
      <c r="I38" s="158">
        <v>0.12</v>
      </c>
      <c r="J38" s="157">
        <f>0</f>
        <v>0</v>
      </c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4" t="s">
        <v>44</v>
      </c>
      <c r="F39" s="157">
        <f>ROUND((SUM(BI120:BI123)),  2)</f>
        <v>0</v>
      </c>
      <c r="G39" s="32"/>
      <c r="H39" s="32"/>
      <c r="I39" s="158">
        <v>0</v>
      </c>
      <c r="J39" s="157">
        <f>0</f>
        <v>0</v>
      </c>
      <c r="K39" s="3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25.44" customHeight="1">
      <c r="A41" s="32"/>
      <c r="B41" s="38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57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hidden="1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7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97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77" t="str">
        <f>E7</f>
        <v>Dodávka a montáž ochranných krytů balíz v obvodu SSZT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1" customFormat="1" ht="12" customHeight="1">
      <c r="B86" s="15"/>
      <c r="C86" s="26" t="s">
        <v>93</v>
      </c>
      <c r="D86" s="16"/>
      <c r="E86" s="16"/>
      <c r="F86" s="16"/>
      <c r="G86" s="16"/>
      <c r="H86" s="16"/>
      <c r="I86" s="16"/>
      <c r="J86" s="16"/>
      <c r="K86" s="16"/>
      <c r="L86" s="14"/>
    </row>
    <row r="87" hidden="1" s="2" customFormat="1" ht="16.5" customHeight="1">
      <c r="A87" s="32"/>
      <c r="B87" s="33"/>
      <c r="C87" s="34"/>
      <c r="D87" s="34"/>
      <c r="E87" s="177" t="s">
        <v>94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12" customHeight="1">
      <c r="A88" s="32"/>
      <c r="B88" s="33"/>
      <c r="C88" s="26" t="s">
        <v>95</v>
      </c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6.5" customHeight="1">
      <c r="A89" s="32"/>
      <c r="B89" s="33"/>
      <c r="C89" s="34"/>
      <c r="D89" s="34"/>
      <c r="E89" s="70" t="str">
        <f>E11</f>
        <v>01.2 - Spojovací materiál, kontrola nastavení balíz</v>
      </c>
      <c r="F89" s="34"/>
      <c r="G89" s="34"/>
      <c r="H89" s="34"/>
      <c r="I89" s="34"/>
      <c r="J89" s="34"/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2" customHeight="1">
      <c r="A91" s="32"/>
      <c r="B91" s="33"/>
      <c r="C91" s="26" t="s">
        <v>20</v>
      </c>
      <c r="D91" s="34"/>
      <c r="E91" s="34"/>
      <c r="F91" s="21" t="str">
        <f>F14</f>
        <v>TÚ Plzeň hl.n. (mimo) - Mariánské Lázně (mimo)</v>
      </c>
      <c r="G91" s="34"/>
      <c r="H91" s="34"/>
      <c r="I91" s="26" t="s">
        <v>22</v>
      </c>
      <c r="J91" s="73" t="str">
        <f>IF(J14="","",J14)</f>
        <v>28. 1. 2025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5.15" customHeight="1">
      <c r="A93" s="32"/>
      <c r="B93" s="33"/>
      <c r="C93" s="26" t="s">
        <v>24</v>
      </c>
      <c r="D93" s="34"/>
      <c r="E93" s="34"/>
      <c r="F93" s="21" t="str">
        <f>E17</f>
        <v>Správa železnic, státní organizace</v>
      </c>
      <c r="G93" s="34"/>
      <c r="H93" s="34"/>
      <c r="I93" s="26" t="s">
        <v>30</v>
      </c>
      <c r="J93" s="30" t="str">
        <f>E23</f>
        <v xml:space="preserve"> </v>
      </c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15.15" customHeight="1">
      <c r="A94" s="32"/>
      <c r="B94" s="33"/>
      <c r="C94" s="26" t="s">
        <v>28</v>
      </c>
      <c r="D94" s="34"/>
      <c r="E94" s="34"/>
      <c r="F94" s="21" t="str">
        <f>IF(E20="","",E20)</f>
        <v>Vyplň údaj</v>
      </c>
      <c r="G94" s="34"/>
      <c r="H94" s="34"/>
      <c r="I94" s="26" t="s">
        <v>33</v>
      </c>
      <c r="J94" s="30" t="str">
        <f>E26</f>
        <v xml:space="preserve"> 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9.28" customHeight="1">
      <c r="A96" s="32"/>
      <c r="B96" s="33"/>
      <c r="C96" s="178" t="s">
        <v>98</v>
      </c>
      <c r="D96" s="179"/>
      <c r="E96" s="179"/>
      <c r="F96" s="179"/>
      <c r="G96" s="179"/>
      <c r="H96" s="179"/>
      <c r="I96" s="179"/>
      <c r="J96" s="180" t="s">
        <v>99</v>
      </c>
      <c r="K96" s="179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hidden="1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22.8" customHeight="1">
      <c r="A98" s="32"/>
      <c r="B98" s="33"/>
      <c r="C98" s="181" t="s">
        <v>100</v>
      </c>
      <c r="D98" s="34"/>
      <c r="E98" s="34"/>
      <c r="F98" s="34"/>
      <c r="G98" s="34"/>
      <c r="H98" s="34"/>
      <c r="I98" s="34"/>
      <c r="J98" s="104">
        <f>J120</f>
        <v>0</v>
      </c>
      <c r="K98" s="34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1" t="s">
        <v>101</v>
      </c>
    </row>
    <row r="99" hidden="1" s="2" customFormat="1" ht="21.84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57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hidden="1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hidden="1"/>
    <row r="102" hidden="1"/>
    <row r="103" hidden="1"/>
    <row r="104" s="2" customFormat="1" ht="6.96" customHeight="1">
      <c r="A104" s="32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24.96" customHeight="1">
      <c r="A105" s="32"/>
      <c r="B105" s="33"/>
      <c r="C105" s="17" t="s">
        <v>102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6.96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177" t="str">
        <f>E7</f>
        <v>Dodávka a montáž ochranných krytů balíz v obvodu SSZT Plzeň</v>
      </c>
      <c r="F108" s="26"/>
      <c r="G108" s="26"/>
      <c r="H108" s="26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1" customFormat="1" ht="12" customHeight="1">
      <c r="B109" s="15"/>
      <c r="C109" s="26" t="s">
        <v>93</v>
      </c>
      <c r="D109" s="16"/>
      <c r="E109" s="16"/>
      <c r="F109" s="16"/>
      <c r="G109" s="16"/>
      <c r="H109" s="16"/>
      <c r="I109" s="16"/>
      <c r="J109" s="16"/>
      <c r="K109" s="16"/>
      <c r="L109" s="14"/>
    </row>
    <row r="110" s="2" customFormat="1" ht="16.5" customHeight="1">
      <c r="A110" s="32"/>
      <c r="B110" s="33"/>
      <c r="C110" s="34"/>
      <c r="D110" s="34"/>
      <c r="E110" s="177" t="s">
        <v>94</v>
      </c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6" t="s">
        <v>95</v>
      </c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70" t="str">
        <f>E11</f>
        <v>01.2 - Spojovací materiál, kontrola nastavení balíz</v>
      </c>
      <c r="F112" s="34"/>
      <c r="G112" s="34"/>
      <c r="H112" s="34"/>
      <c r="I112" s="34"/>
      <c r="J112" s="34"/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6" t="s">
        <v>20</v>
      </c>
      <c r="D114" s="34"/>
      <c r="E114" s="34"/>
      <c r="F114" s="21" t="str">
        <f>F14</f>
        <v>TÚ Plzeň hl.n. (mimo) - Mariánské Lázně (mimo)</v>
      </c>
      <c r="G114" s="34"/>
      <c r="H114" s="34"/>
      <c r="I114" s="26" t="s">
        <v>22</v>
      </c>
      <c r="J114" s="73" t="str">
        <f>IF(J14="","",J14)</f>
        <v>28. 1. 2025</v>
      </c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7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6" t="s">
        <v>24</v>
      </c>
      <c r="D116" s="34"/>
      <c r="E116" s="34"/>
      <c r="F116" s="21" t="str">
        <f>E17</f>
        <v>Správa železnic, státní organizace</v>
      </c>
      <c r="G116" s="34"/>
      <c r="H116" s="34"/>
      <c r="I116" s="26" t="s">
        <v>30</v>
      </c>
      <c r="J116" s="30" t="str">
        <f>E23</f>
        <v xml:space="preserve"> </v>
      </c>
      <c r="K116" s="34"/>
      <c r="L116" s="57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6" t="s">
        <v>28</v>
      </c>
      <c r="D117" s="34"/>
      <c r="E117" s="34"/>
      <c r="F117" s="21" t="str">
        <f>IF(E20="","",E20)</f>
        <v>Vyplň údaj</v>
      </c>
      <c r="G117" s="34"/>
      <c r="H117" s="34"/>
      <c r="I117" s="26" t="s">
        <v>33</v>
      </c>
      <c r="J117" s="30" t="str">
        <f>E26</f>
        <v xml:space="preserve"> </v>
      </c>
      <c r="K117" s="34"/>
      <c r="L117" s="57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7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9" customFormat="1" ht="29.28" customHeight="1">
      <c r="A119" s="182"/>
      <c r="B119" s="183"/>
      <c r="C119" s="184" t="s">
        <v>103</v>
      </c>
      <c r="D119" s="185" t="s">
        <v>60</v>
      </c>
      <c r="E119" s="185" t="s">
        <v>56</v>
      </c>
      <c r="F119" s="185" t="s">
        <v>57</v>
      </c>
      <c r="G119" s="185" t="s">
        <v>104</v>
      </c>
      <c r="H119" s="185" t="s">
        <v>105</v>
      </c>
      <c r="I119" s="185" t="s">
        <v>106</v>
      </c>
      <c r="J119" s="186" t="s">
        <v>99</v>
      </c>
      <c r="K119" s="187" t="s">
        <v>107</v>
      </c>
      <c r="L119" s="188"/>
      <c r="M119" s="94" t="s">
        <v>1</v>
      </c>
      <c r="N119" s="95" t="s">
        <v>39</v>
      </c>
      <c r="O119" s="95" t="s">
        <v>108</v>
      </c>
      <c r="P119" s="95" t="s">
        <v>109</v>
      </c>
      <c r="Q119" s="95" t="s">
        <v>110</v>
      </c>
      <c r="R119" s="95" t="s">
        <v>111</v>
      </c>
      <c r="S119" s="95" t="s">
        <v>112</v>
      </c>
      <c r="T119" s="96" t="s">
        <v>113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2"/>
      <c r="B120" s="33"/>
      <c r="C120" s="101" t="s">
        <v>114</v>
      </c>
      <c r="D120" s="34"/>
      <c r="E120" s="34"/>
      <c r="F120" s="34"/>
      <c r="G120" s="34"/>
      <c r="H120" s="34"/>
      <c r="I120" s="34"/>
      <c r="J120" s="189">
        <f>BK120</f>
        <v>0</v>
      </c>
      <c r="K120" s="34"/>
      <c r="L120" s="38"/>
      <c r="M120" s="97"/>
      <c r="N120" s="190"/>
      <c r="O120" s="98"/>
      <c r="P120" s="191">
        <f>SUM(P121:P123)</f>
        <v>0</v>
      </c>
      <c r="Q120" s="98"/>
      <c r="R120" s="191">
        <f>SUM(R121:R123)</f>
        <v>0.01472</v>
      </c>
      <c r="S120" s="98"/>
      <c r="T120" s="192">
        <f>SUM(T121:T123)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74</v>
      </c>
      <c r="AU120" s="11" t="s">
        <v>101</v>
      </c>
      <c r="BK120" s="193">
        <f>SUM(BK121:BK123)</f>
        <v>0</v>
      </c>
    </row>
    <row r="121" s="2" customFormat="1" ht="21.75" customHeight="1">
      <c r="A121" s="32"/>
      <c r="B121" s="33"/>
      <c r="C121" s="194" t="s">
        <v>82</v>
      </c>
      <c r="D121" s="194" t="s">
        <v>115</v>
      </c>
      <c r="E121" s="195" t="s">
        <v>166</v>
      </c>
      <c r="F121" s="196" t="s">
        <v>167</v>
      </c>
      <c r="G121" s="197" t="s">
        <v>168</v>
      </c>
      <c r="H121" s="198">
        <v>2</v>
      </c>
      <c r="I121" s="199"/>
      <c r="J121" s="200">
        <f>ROUND(I121*H121,2)</f>
        <v>0</v>
      </c>
      <c r="K121" s="201"/>
      <c r="L121" s="202"/>
      <c r="M121" s="203" t="s">
        <v>1</v>
      </c>
      <c r="N121" s="204" t="s">
        <v>40</v>
      </c>
      <c r="O121" s="85"/>
      <c r="P121" s="205">
        <f>O121*H121</f>
        <v>0</v>
      </c>
      <c r="Q121" s="205">
        <v>0.0073600000000000002</v>
      </c>
      <c r="R121" s="205">
        <f>Q121*H121</f>
        <v>0.01472</v>
      </c>
      <c r="S121" s="205">
        <v>0</v>
      </c>
      <c r="T121" s="20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7" t="s">
        <v>84</v>
      </c>
      <c r="AT121" s="207" t="s">
        <v>115</v>
      </c>
      <c r="AU121" s="207" t="s">
        <v>75</v>
      </c>
      <c r="AY121" s="11" t="s">
        <v>119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1" t="s">
        <v>82</v>
      </c>
      <c r="BK121" s="208">
        <f>ROUND(I121*H121,2)</f>
        <v>0</v>
      </c>
      <c r="BL121" s="11" t="s">
        <v>82</v>
      </c>
      <c r="BM121" s="207" t="s">
        <v>169</v>
      </c>
    </row>
    <row r="122" s="2" customFormat="1" ht="16.5" customHeight="1">
      <c r="A122" s="32"/>
      <c r="B122" s="33"/>
      <c r="C122" s="209" t="s">
        <v>84</v>
      </c>
      <c r="D122" s="209" t="s">
        <v>129</v>
      </c>
      <c r="E122" s="210" t="s">
        <v>170</v>
      </c>
      <c r="F122" s="211" t="s">
        <v>171</v>
      </c>
      <c r="G122" s="212" t="s">
        <v>172</v>
      </c>
      <c r="H122" s="213">
        <v>80</v>
      </c>
      <c r="I122" s="214"/>
      <c r="J122" s="215">
        <f>ROUND(I122*H122,2)</f>
        <v>0</v>
      </c>
      <c r="K122" s="216"/>
      <c r="L122" s="38"/>
      <c r="M122" s="217" t="s">
        <v>1</v>
      </c>
      <c r="N122" s="218" t="s">
        <v>40</v>
      </c>
      <c r="O122" s="85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7" t="s">
        <v>82</v>
      </c>
      <c r="AT122" s="207" t="s">
        <v>129</v>
      </c>
      <c r="AU122" s="207" t="s">
        <v>75</v>
      </c>
      <c r="AY122" s="11" t="s">
        <v>119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1" t="s">
        <v>82</v>
      </c>
      <c r="BK122" s="208">
        <f>ROUND(I122*H122,2)</f>
        <v>0</v>
      </c>
      <c r="BL122" s="11" t="s">
        <v>82</v>
      </c>
      <c r="BM122" s="207" t="s">
        <v>173</v>
      </c>
    </row>
    <row r="123" s="2" customFormat="1">
      <c r="A123" s="32"/>
      <c r="B123" s="33"/>
      <c r="C123" s="34"/>
      <c r="D123" s="219" t="s">
        <v>133</v>
      </c>
      <c r="E123" s="34"/>
      <c r="F123" s="220" t="s">
        <v>174</v>
      </c>
      <c r="G123" s="34"/>
      <c r="H123" s="34"/>
      <c r="I123" s="221"/>
      <c r="J123" s="34"/>
      <c r="K123" s="34"/>
      <c r="L123" s="38"/>
      <c r="M123" s="229"/>
      <c r="N123" s="230"/>
      <c r="O123" s="226"/>
      <c r="P123" s="226"/>
      <c r="Q123" s="226"/>
      <c r="R123" s="226"/>
      <c r="S123" s="226"/>
      <c r="T123" s="231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133</v>
      </c>
      <c r="AU123" s="11" t="s">
        <v>75</v>
      </c>
    </row>
    <row r="124" s="2" customFormat="1" ht="6.96" customHeight="1">
      <c r="A124" s="32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38"/>
      <c r="M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</sheetData>
  <sheetProtection sheet="1" autoFilter="0" formatColumns="0" formatRows="0" objects="1" scenarios="1" spinCount="100000" saltValue="5hnbLTwTFPtZDu9LuP0G2T3QmZgGzWM4iNpwZO+9/Kwgl6IbJZilvokDal1yPAjUVwL/m7L/+PLNNMPXpwYGCQ==" hashValue="05A1Tb9d6D3HJgLxpg/673kaTI9FyjdT4c9w1jl8kg/yVufDdsu8D2oWy7sXATDkDm/Q/N+Bfz5MnRQAXBYABQ==" algorithmName="SHA-512" password="CC35"/>
  <autoFilter ref="C119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2025-02-11T08:18:42Z</dcterms:created>
  <dcterms:modified xsi:type="dcterms:W3CDTF">2025-02-11T08:18:44Z</dcterms:modified>
</cp:coreProperties>
</file>